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9720" windowHeight="6780" tabRatio="202" activeTab="0"/>
  </bookViews>
  <sheets>
    <sheet name="Sheet1" sheetId="1" r:id="rId1"/>
  </sheets>
  <definedNames>
    <definedName name="_xlnm.Print_Area" localSheetId="0">'Sheet1'!$A$1:$E$188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<sst xmlns="http://schemas.openxmlformats.org/spreadsheetml/2006/main" count="179" uniqueCount="84">
  <si>
    <t>BOROUGH OF HELMETTA</t>
  </si>
  <si>
    <t>AS REQUIRED BY N.J.S. 40A:5-7</t>
  </si>
  <si>
    <t>COMBINED COMPARATIVE BALANCE SHEET</t>
  </si>
  <si>
    <t>December 31,</t>
  </si>
  <si>
    <t>ASSETS</t>
  </si>
  <si>
    <t>Cash and Investments</t>
  </si>
  <si>
    <t>$</t>
  </si>
  <si>
    <t>Taxes, Assessments, Liens and Utility Charges</t>
  </si>
  <si>
    <t xml:space="preserve">  Receivable</t>
  </si>
  <si>
    <t>Property Acquired for Taxes, Assessed Value</t>
  </si>
  <si>
    <t>Accounts Receivable</t>
  </si>
  <si>
    <t>Fixed Capital - Utility</t>
  </si>
  <si>
    <t xml:space="preserve">       Total Assets</t>
  </si>
  <si>
    <t>LIABILITIES, RESERVES AND FUND BALANCE</t>
  </si>
  <si>
    <t>Improvement Authorizations</t>
  </si>
  <si>
    <t>Other Liabilities and Special Funds</t>
  </si>
  <si>
    <t>Interfunds Payable</t>
  </si>
  <si>
    <t>Reserve for Amortization of Fixed Capital</t>
  </si>
  <si>
    <t>Reserve for Certain Assets Receivable</t>
  </si>
  <si>
    <t>Fund Balance</t>
  </si>
  <si>
    <t xml:space="preserve">       Total Liabilities, Reserves and Fund Balance</t>
  </si>
  <si>
    <t>COMPARATIVE STATEMENT OF OPERATIONS AND CHANGE IN FUND BALANCE,</t>
  </si>
  <si>
    <t>CURRENT FUND</t>
  </si>
  <si>
    <t>REVENUE AND OTHER INCOME REALIZED</t>
  </si>
  <si>
    <t>Fund Balance Utilized</t>
  </si>
  <si>
    <t>Miscellaneous, From Other Than Local Property</t>
  </si>
  <si>
    <t xml:space="preserve">  Tax Levies</t>
  </si>
  <si>
    <t>Collection of Delinquent Taxes and Tax Title Liens</t>
  </si>
  <si>
    <t>Collection of Current Tax Levy</t>
  </si>
  <si>
    <t xml:space="preserve">       Total Income</t>
  </si>
  <si>
    <t>EXPENDITURES</t>
  </si>
  <si>
    <t>Budget Expenditures:</t>
  </si>
  <si>
    <t xml:space="preserve">  Municipal Purpose</t>
  </si>
  <si>
    <t>County Taxes</t>
  </si>
  <si>
    <t>Local District School Taxes</t>
  </si>
  <si>
    <t>Other Expenditures</t>
  </si>
  <si>
    <t xml:space="preserve">       Total Expenditures</t>
  </si>
  <si>
    <t>Excess in Revenue</t>
  </si>
  <si>
    <t>Adjustments to Income Before Fund Balance:</t>
  </si>
  <si>
    <t xml:space="preserve">  Expenditures Above Which are by Statute</t>
  </si>
  <si>
    <t xml:space="preserve">    Deferred Charges to Budgets of</t>
  </si>
  <si>
    <t xml:space="preserve">      Succeeding Years</t>
  </si>
  <si>
    <t>Statutory Excess to Fund Balance</t>
  </si>
  <si>
    <t>Fund Balance, January 1</t>
  </si>
  <si>
    <t>Less: Utilization as Anticipated Revenue</t>
  </si>
  <si>
    <t>Fund Balance, December 31</t>
  </si>
  <si>
    <t>WATER UTILITY FUND</t>
  </si>
  <si>
    <t>Rents</t>
  </si>
  <si>
    <t>Miscellaneous</t>
  </si>
  <si>
    <t>Operating</t>
  </si>
  <si>
    <t>Debt Service</t>
  </si>
  <si>
    <t>Capital Improvement Fund</t>
  </si>
  <si>
    <t>Deferred Charges and Statutory Expenditures</t>
  </si>
  <si>
    <t>Excess/(Deficit) in Revenue</t>
  </si>
  <si>
    <t>Decreased by:</t>
  </si>
  <si>
    <t xml:space="preserve">  Utilization by Water Operating Budget</t>
  </si>
  <si>
    <t xml:space="preserve">  Transfer to Current Fund</t>
  </si>
  <si>
    <t>STATEMENT OF OPERATIONS AND CHANGE IN FUND BALANCE,</t>
  </si>
  <si>
    <t>SEWER UTILITY FUND</t>
  </si>
  <si>
    <t>Statutory Deficit in Operations to be Raised</t>
  </si>
  <si>
    <t xml:space="preserve">  in Budgets of Succeeding Year</t>
  </si>
  <si>
    <t xml:space="preserve"> </t>
  </si>
  <si>
    <t>Decreased By:</t>
  </si>
  <si>
    <t xml:space="preserve">  Utilization by Sewer Operating Budget</t>
  </si>
  <si>
    <t>Capital Improvements</t>
  </si>
  <si>
    <t>Bonds, Notes and Loans Payable</t>
  </si>
  <si>
    <t>Other</t>
  </si>
  <si>
    <t>Interfunds Receivable</t>
  </si>
  <si>
    <t>MEMO:</t>
  </si>
  <si>
    <t xml:space="preserve">Add: Expenditures which are by Statute </t>
  </si>
  <si>
    <t>Deferred Charges to Future Taxation, General Capital</t>
  </si>
  <si>
    <t>Deferred Charges to Revenue of Succeeding Years</t>
  </si>
  <si>
    <t xml:space="preserve">  Deferred Charges to Budgets of Succeeding Years</t>
  </si>
  <si>
    <t xml:space="preserve">  Cash and Cash Equivalent</t>
  </si>
  <si>
    <t xml:space="preserve">  Federal and State Grant Receivable</t>
  </si>
  <si>
    <t>Federal and State Grant Fund:</t>
  </si>
  <si>
    <t xml:space="preserve">  Reserve for Encumbrances</t>
  </si>
  <si>
    <t xml:space="preserve">  Unappropriated/Appropriated Reserves</t>
  </si>
  <si>
    <t>Other Credits to Income</t>
  </si>
  <si>
    <t>Intergovernmental Accounts Receivable</t>
  </si>
  <si>
    <t>Amounts Held by Plan Administrator (Unaudited)</t>
  </si>
  <si>
    <t>Capital Assets</t>
  </si>
  <si>
    <t>Reserve for LOSAP (Unaudited)</t>
  </si>
  <si>
    <t>Investment in Capital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</si>
</sst>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name val="Arial"/>
      <family val="2"/>
    </font>
    <font>
      <b/>
      <sz val="11"/>
      <name val="MS Sans Serif"/>
      <family val="0"/>
    </font>
    <font>
      <i/>
      <sz val="11"/>
      <name val="MS Sans Serif"/>
      <family val="0"/>
    </font>
    <font>
      <b/>
      <i/>
      <sz val="11"/>
      <name val="MS Sans Serif"/>
      <family val="0"/>
    </font>
    <font>
      <sz val="11"/>
      <name val="MS Sans Serif"/>
      <family val="0"/>
    </font>
    <font>
      <b/>
      <u val="single"/>
      <sz val="11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FF"/>
      <name val="Arial"/>
      <family val="2"/>
    </font>
    <font>
      <sz val="11"/>
      <color rgb="FF0000FF"/>
      <name val="Arial"/>
      <family val="2"/>
    </font>
    <font>
      <u val="single"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4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40" fontId="0" fillId="0" borderId="0" xfId="0" applyAlignment="1">
      <alignment/>
    </xf>
    <xf numFmtId="40" fontId="5" fillId="0" borderId="0" xfId="0" applyFont="1" applyAlignment="1">
      <alignment horizontal="centerContinuous"/>
    </xf>
    <xf numFmtId="40" fontId="0" fillId="0" borderId="0" xfId="0" applyFont="1" applyAlignment="1">
      <alignment horizontal="centerContinuous"/>
    </xf>
    <xf numFmtId="40" fontId="0" fillId="0" borderId="0" xfId="0" applyFont="1" applyAlignment="1">
      <alignment/>
    </xf>
    <xf numFmtId="40" fontId="0" fillId="0" borderId="0" xfId="0" applyFont="1" applyAlignment="1">
      <alignment horizontal="right"/>
    </xf>
    <xf numFmtId="40" fontId="0" fillId="0" borderId="0" xfId="0" applyFont="1" applyAlignment="1">
      <alignment horizontal="center"/>
    </xf>
    <xf numFmtId="40" fontId="6" fillId="0" borderId="0" xfId="0" applyFont="1" applyAlignment="1">
      <alignment horizontal="center"/>
    </xf>
    <xf numFmtId="40" fontId="0" fillId="0" borderId="0" xfId="0" applyFont="1" applyAlignment="1" quotePrefix="1">
      <alignment horizontal="left"/>
    </xf>
    <xf numFmtId="40" fontId="0" fillId="0" borderId="0" xfId="0" applyFont="1" applyBorder="1" applyAlignment="1">
      <alignment/>
    </xf>
    <xf numFmtId="40" fontId="0" fillId="0" borderId="0" xfId="0" applyFont="1" applyFill="1" applyBorder="1" applyAlignment="1">
      <alignment/>
    </xf>
    <xf numFmtId="40" fontId="0" fillId="0" borderId="10" xfId="0" applyFont="1" applyBorder="1" applyAlignment="1">
      <alignment/>
    </xf>
    <xf numFmtId="40" fontId="6" fillId="0" borderId="0" xfId="0" applyFont="1" applyAlignment="1">
      <alignment horizontal="centerContinuous"/>
    </xf>
    <xf numFmtId="4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40" fontId="0" fillId="33" borderId="0" xfId="0" applyFont="1" applyFill="1" applyAlignment="1">
      <alignment/>
    </xf>
    <xf numFmtId="40" fontId="43" fillId="0" borderId="0" xfId="0" applyFont="1" applyAlignment="1">
      <alignment horizontal="centerContinuous"/>
    </xf>
    <xf numFmtId="0" fontId="44" fillId="0" borderId="11" xfId="0" applyNumberFormat="1" applyFont="1" applyBorder="1" applyAlignment="1" quotePrefix="1">
      <alignment horizontal="center"/>
    </xf>
    <xf numFmtId="40" fontId="45" fillId="0" borderId="0" xfId="0" applyFont="1" applyAlignment="1" quotePrefix="1">
      <alignment horizontal="center"/>
    </xf>
    <xf numFmtId="40" fontId="44" fillId="0" borderId="12" xfId="0" applyFont="1" applyBorder="1" applyAlignment="1">
      <alignment/>
    </xf>
    <xf numFmtId="40" fontId="44" fillId="0" borderId="0" xfId="0" applyFont="1" applyAlignment="1">
      <alignment horizontal="right"/>
    </xf>
    <xf numFmtId="40" fontId="44" fillId="0" borderId="11" xfId="0" applyFont="1" applyBorder="1" applyAlignment="1">
      <alignment/>
    </xf>
    <xf numFmtId="40" fontId="44" fillId="0" borderId="0" xfId="0" applyFont="1" applyAlignment="1">
      <alignment/>
    </xf>
    <xf numFmtId="40" fontId="44" fillId="0" borderId="0" xfId="0" applyFont="1" applyBorder="1" applyAlignment="1">
      <alignment/>
    </xf>
    <xf numFmtId="40" fontId="0" fillId="0" borderId="0" xfId="0" applyFont="1" applyAlignment="1">
      <alignment/>
    </xf>
    <xf numFmtId="40" fontId="0" fillId="0" borderId="11" xfId="0" applyFont="1" applyBorder="1" applyAlignment="1">
      <alignment/>
    </xf>
    <xf numFmtId="40" fontId="0" fillId="0" borderId="0" xfId="0" applyAlignment="1">
      <alignment horizontal="right"/>
    </xf>
    <xf numFmtId="4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showZeros="0" tabSelected="1" view="pageBreakPreview" zoomScaleSheetLayoutView="100" zoomScalePageLayoutView="0" workbookViewId="0" topLeftCell="A19">
      <selection activeCell="G101" sqref="G101"/>
    </sheetView>
  </sheetViews>
  <sheetFormatPr defaultColWidth="9.00390625" defaultRowHeight="14.25"/>
  <cols>
    <col min="1" max="1" width="46.25390625" style="3" customWidth="1"/>
    <col min="2" max="2" width="7.375" style="4" customWidth="1"/>
    <col min="3" max="3" width="13.125" style="3" customWidth="1"/>
    <col min="4" max="4" width="5.625" style="4" customWidth="1"/>
    <col min="5" max="5" width="13.125" style="3" customWidth="1"/>
    <col min="6" max="6" width="17.00390625" style="3" customWidth="1"/>
    <col min="7" max="7" width="12.625" style="3" customWidth="1"/>
    <col min="8" max="16384" width="9.00390625" style="3" customWidth="1"/>
  </cols>
  <sheetData>
    <row r="1" spans="1:7" ht="13.5">
      <c r="A1" s="15" t="str">
        <f>CONCATENATE("SUMMARY OF SYNOPSIS OF ",G2," AUDIT REPORT")</f>
        <v>SUMMARY OF SYNOPSIS OF 2013 AUDIT REPORT</v>
      </c>
      <c r="B1" s="2"/>
      <c r="C1" s="2"/>
      <c r="D1" s="2"/>
      <c r="E1" s="2"/>
      <c r="G1" s="14" t="s">
        <v>68</v>
      </c>
    </row>
    <row r="2" spans="1:7" ht="13.5">
      <c r="A2" s="1" t="s">
        <v>0</v>
      </c>
      <c r="B2" s="2"/>
      <c r="C2" s="2"/>
      <c r="D2" s="2"/>
      <c r="E2" s="2"/>
      <c r="G2" s="13">
        <v>2013</v>
      </c>
    </row>
    <row r="3" spans="1:5" ht="13.5">
      <c r="A3" s="1" t="s">
        <v>1</v>
      </c>
      <c r="B3" s="2"/>
      <c r="C3" s="2"/>
      <c r="D3" s="2"/>
      <c r="E3" s="2"/>
    </row>
    <row r="4" spans="1:5" ht="13.5">
      <c r="A4" s="1" t="s">
        <v>2</v>
      </c>
      <c r="B4" s="2"/>
      <c r="C4" s="2"/>
      <c r="D4" s="2"/>
      <c r="E4" s="2"/>
    </row>
    <row r="6" ht="13.5">
      <c r="E6" s="5" t="s">
        <v>61</v>
      </c>
    </row>
    <row r="7" spans="3:5" ht="13.5">
      <c r="C7" s="5" t="s">
        <v>3</v>
      </c>
      <c r="D7" s="5"/>
      <c r="E7" s="5" t="s">
        <v>3</v>
      </c>
    </row>
    <row r="8" spans="3:5" ht="13.5">
      <c r="C8" s="16">
        <f>G2</f>
        <v>2013</v>
      </c>
      <c r="E8" s="16">
        <f>G2-1</f>
        <v>2012</v>
      </c>
    </row>
    <row r="10" ht="13.5">
      <c r="A10" s="6" t="s">
        <v>4</v>
      </c>
    </row>
    <row r="12" spans="1:5" ht="13.5">
      <c r="A12" s="3" t="s">
        <v>5</v>
      </c>
      <c r="B12" s="4" t="s">
        <v>6</v>
      </c>
      <c r="C12" s="3">
        <v>2416131.26</v>
      </c>
      <c r="D12" s="4" t="s">
        <v>6</v>
      </c>
      <c r="E12" s="3">
        <v>2310979.35</v>
      </c>
    </row>
    <row r="13" spans="1:5" ht="13.5">
      <c r="A13" s="3" t="s">
        <v>80</v>
      </c>
      <c r="C13" s="3">
        <v>70657.8</v>
      </c>
      <c r="E13" s="3">
        <v>49478.22</v>
      </c>
    </row>
    <row r="14" ht="13.5">
      <c r="A14" s="7" t="s">
        <v>7</v>
      </c>
    </row>
    <row r="15" spans="1:5" ht="13.5">
      <c r="A15" s="3" t="s">
        <v>8</v>
      </c>
      <c r="C15" s="3">
        <v>180146.29</v>
      </c>
      <c r="E15" s="3">
        <v>160553.58</v>
      </c>
    </row>
    <row r="16" spans="1:5" ht="13.5">
      <c r="A16" s="3" t="s">
        <v>79</v>
      </c>
      <c r="C16" s="3">
        <v>129594.37</v>
      </c>
      <c r="E16" s="3">
        <v>251424.96</v>
      </c>
    </row>
    <row r="17" spans="1:5" ht="13.5">
      <c r="A17" s="3" t="s">
        <v>9</v>
      </c>
      <c r="C17" s="3">
        <v>8800</v>
      </c>
      <c r="E17" s="3">
        <v>8800</v>
      </c>
    </row>
    <row r="18" spans="1:5" ht="13.5">
      <c r="A18" s="3" t="s">
        <v>10</v>
      </c>
      <c r="C18" s="3">
        <v>20079.33</v>
      </c>
      <c r="E18" s="3">
        <v>47215.59</v>
      </c>
    </row>
    <row r="19" spans="1:5" ht="13.5">
      <c r="A19" s="3" t="s">
        <v>67</v>
      </c>
      <c r="C19" s="3">
        <v>41593.38</v>
      </c>
      <c r="E19" s="3">
        <v>3471.45</v>
      </c>
    </row>
    <row r="20" spans="1:5" ht="13.5">
      <c r="A20" s="3" t="s">
        <v>11</v>
      </c>
      <c r="C20" s="3">
        <v>5088757.83</v>
      </c>
      <c r="E20" s="3">
        <v>5088757.83</v>
      </c>
    </row>
    <row r="21" spans="1:5" ht="13.5">
      <c r="A21" s="3" t="s">
        <v>81</v>
      </c>
      <c r="C21" s="3">
        <v>4735591.28</v>
      </c>
      <c r="E21" s="3">
        <v>5162363.94</v>
      </c>
    </row>
    <row r="22" spans="1:5" ht="13.5">
      <c r="A22" s="3" t="s">
        <v>70</v>
      </c>
      <c r="C22" s="8">
        <v>1590000</v>
      </c>
      <c r="E22" s="8">
        <v>1670000</v>
      </c>
    </row>
    <row r="23" spans="1:5" ht="13.5">
      <c r="A23" s="3" t="s">
        <v>71</v>
      </c>
      <c r="C23" s="9">
        <v>23900</v>
      </c>
      <c r="E23" s="9">
        <v>45800</v>
      </c>
    </row>
    <row r="24" spans="1:5" ht="13.5" hidden="1">
      <c r="A24" s="3" t="s">
        <v>75</v>
      </c>
      <c r="C24" s="9"/>
      <c r="E24" s="9"/>
    </row>
    <row r="25" spans="1:5" ht="13.5" hidden="1">
      <c r="A25" s="3" t="s">
        <v>73</v>
      </c>
      <c r="C25" s="9">
        <v>0</v>
      </c>
      <c r="E25" s="9">
        <v>0</v>
      </c>
    </row>
    <row r="26" spans="1:5" ht="13.5" hidden="1">
      <c r="A26" s="3" t="s">
        <v>74</v>
      </c>
      <c r="C26" s="9">
        <v>0</v>
      </c>
      <c r="E26" s="9">
        <v>0</v>
      </c>
    </row>
    <row r="27" spans="3:5" ht="13.5">
      <c r="C27" s="10"/>
      <c r="E27" s="10"/>
    </row>
    <row r="28" spans="1:5" ht="14.25" thickBot="1">
      <c r="A28" s="7" t="s">
        <v>12</v>
      </c>
      <c r="B28" s="4" t="s">
        <v>6</v>
      </c>
      <c r="C28" s="18">
        <f>SUM(C12:C27)</f>
        <v>14305251.54</v>
      </c>
      <c r="D28" s="19" t="s">
        <v>6</v>
      </c>
      <c r="E28" s="18">
        <f>SUM(E12:E27)</f>
        <v>14798844.920000002</v>
      </c>
    </row>
    <row r="29" ht="14.25" thickTop="1"/>
    <row r="31" ht="13.5">
      <c r="A31" s="6" t="s">
        <v>13</v>
      </c>
    </row>
    <row r="33" spans="1:5" ht="13.5">
      <c r="A33" s="3" t="s">
        <v>65</v>
      </c>
      <c r="B33" s="4" t="s">
        <v>6</v>
      </c>
      <c r="C33" s="3">
        <v>2876494.6</v>
      </c>
      <c r="D33" s="4" t="s">
        <v>6</v>
      </c>
      <c r="E33" s="3">
        <v>3038039.84</v>
      </c>
    </row>
    <row r="34" spans="1:5" ht="13.5">
      <c r="A34" s="3" t="s">
        <v>14</v>
      </c>
      <c r="C34" s="3">
        <v>472624.61</v>
      </c>
      <c r="E34" s="3">
        <v>658520.33</v>
      </c>
    </row>
    <row r="35" spans="1:5" ht="13.5">
      <c r="A35" s="3" t="s">
        <v>15</v>
      </c>
      <c r="C35" s="3">
        <v>1401412.17</v>
      </c>
      <c r="E35" s="3">
        <v>1364808.14</v>
      </c>
    </row>
    <row r="36" spans="1:5" ht="13.5">
      <c r="A36" s="3" t="s">
        <v>82</v>
      </c>
      <c r="C36" s="3">
        <v>70657.8</v>
      </c>
      <c r="E36" s="3">
        <v>49478.22</v>
      </c>
    </row>
    <row r="37" spans="1:5" ht="13.5">
      <c r="A37" s="3" t="s">
        <v>16</v>
      </c>
      <c r="C37" s="3">
        <v>41593.38</v>
      </c>
      <c r="E37" s="3">
        <v>3471.45</v>
      </c>
    </row>
    <row r="38" spans="1:5" ht="13.5">
      <c r="A38" s="3" t="s">
        <v>17</v>
      </c>
      <c r="C38" s="3">
        <v>3802263.23</v>
      </c>
      <c r="E38" s="3">
        <v>3720717.99</v>
      </c>
    </row>
    <row r="39" spans="1:5" ht="13.5">
      <c r="A39" s="3" t="s">
        <v>83</v>
      </c>
      <c r="C39" s="3">
        <v>4735591.28</v>
      </c>
      <c r="E39" s="3">
        <v>5162363.94</v>
      </c>
    </row>
    <row r="40" spans="1:5" ht="13.5">
      <c r="A40" s="3" t="s">
        <v>18</v>
      </c>
      <c r="C40" s="3">
        <v>194289.46</v>
      </c>
      <c r="E40" s="3">
        <v>214588.37</v>
      </c>
    </row>
    <row r="41" spans="1:5" ht="13.5">
      <c r="A41" s="3" t="s">
        <v>19</v>
      </c>
      <c r="C41" s="8">
        <v>710325.01</v>
      </c>
      <c r="E41" s="8">
        <v>586856.64</v>
      </c>
    </row>
    <row r="42" spans="1:5" ht="13.5" hidden="1">
      <c r="A42" s="3" t="s">
        <v>75</v>
      </c>
      <c r="C42" s="8"/>
      <c r="E42" s="8"/>
    </row>
    <row r="43" spans="1:5" ht="13.5" hidden="1">
      <c r="A43" s="3" t="s">
        <v>76</v>
      </c>
      <c r="C43" s="9">
        <v>0</v>
      </c>
      <c r="E43" s="9">
        <v>0</v>
      </c>
    </row>
    <row r="44" spans="1:5" ht="13.5" hidden="1">
      <c r="A44" s="3" t="s">
        <v>77</v>
      </c>
      <c r="C44" s="9">
        <v>0</v>
      </c>
      <c r="E44" s="9">
        <v>0</v>
      </c>
    </row>
    <row r="45" spans="3:5" ht="13.5">
      <c r="C45" s="10"/>
      <c r="E45" s="10"/>
    </row>
    <row r="46" spans="1:5" ht="14.25" thickBot="1">
      <c r="A46" s="7" t="s">
        <v>20</v>
      </c>
      <c r="B46" s="4" t="s">
        <v>6</v>
      </c>
      <c r="C46" s="18">
        <f>SUM(C33:C45)</f>
        <v>14305251.540000001</v>
      </c>
      <c r="D46" s="19" t="s">
        <v>6</v>
      </c>
      <c r="E46" s="18">
        <f>SUM(E33:E45)</f>
        <v>14798844.92</v>
      </c>
    </row>
    <row r="47" spans="3:5" ht="14.25" thickTop="1">
      <c r="C47" s="3">
        <f>TRUNC(C28-C46,2)</f>
        <v>0</v>
      </c>
      <c r="E47" s="3">
        <f>TRUNC(E28-E46,2)</f>
        <v>0</v>
      </c>
    </row>
    <row r="50" spans="1:5" ht="13.5">
      <c r="A50" s="1" t="s">
        <v>21</v>
      </c>
      <c r="B50" s="2"/>
      <c r="C50" s="2"/>
      <c r="D50" s="2"/>
      <c r="E50" s="2"/>
    </row>
    <row r="51" spans="1:5" ht="13.5">
      <c r="A51" s="1" t="s">
        <v>22</v>
      </c>
      <c r="B51" s="2"/>
      <c r="C51" s="2"/>
      <c r="D51" s="2"/>
      <c r="E51" s="2"/>
    </row>
    <row r="54" spans="3:5" ht="13.5">
      <c r="C54" s="17" t="str">
        <f>CONCATENATE("Year ",G2)</f>
        <v>Year 2013</v>
      </c>
      <c r="E54" s="17" t="str">
        <f>CONCATENATE("Year ",G2-1)</f>
        <v>Year 2012</v>
      </c>
    </row>
    <row r="56" ht="13.5">
      <c r="A56" s="6" t="s">
        <v>23</v>
      </c>
    </row>
    <row r="58" spans="1:5" ht="13.5">
      <c r="A58" s="3" t="s">
        <v>24</v>
      </c>
      <c r="B58" s="4" t="s">
        <v>6</v>
      </c>
      <c r="C58" s="3">
        <v>246000</v>
      </c>
      <c r="D58" s="4" t="s">
        <v>6</v>
      </c>
      <c r="E58" s="3">
        <v>246000</v>
      </c>
    </row>
    <row r="59" ht="13.5">
      <c r="A59" s="3" t="s">
        <v>25</v>
      </c>
    </row>
    <row r="60" spans="1:6" ht="13.5">
      <c r="A60" s="7" t="s">
        <v>26</v>
      </c>
      <c r="C60" s="3">
        <v>816683.73</v>
      </c>
      <c r="E60" s="3">
        <v>789253.74</v>
      </c>
      <c r="F60" s="3">
        <v>733128.47</v>
      </c>
    </row>
    <row r="61" spans="1:5" ht="13.5">
      <c r="A61" s="7" t="s">
        <v>27</v>
      </c>
      <c r="C61" s="3">
        <v>97133.98</v>
      </c>
      <c r="E61" s="3">
        <v>86149.56</v>
      </c>
    </row>
    <row r="62" spans="1:5" ht="13.5">
      <c r="A62" s="3" t="s">
        <v>28</v>
      </c>
      <c r="C62" s="8">
        <v>5215737.74</v>
      </c>
      <c r="E62" s="8">
        <v>5141117.07</v>
      </c>
    </row>
    <row r="63" spans="1:5" ht="13.5">
      <c r="A63" s="3" t="s">
        <v>78</v>
      </c>
      <c r="C63" s="9">
        <v>260521.19</v>
      </c>
      <c r="E63" s="9">
        <v>153865.32</v>
      </c>
    </row>
    <row r="64" spans="3:5" ht="13.5">
      <c r="C64" s="10"/>
      <c r="E64" s="10"/>
    </row>
    <row r="65" spans="1:5" ht="13.5">
      <c r="A65" s="7" t="s">
        <v>29</v>
      </c>
      <c r="B65" s="4" t="s">
        <v>6</v>
      </c>
      <c r="C65" s="20">
        <f>SUM(C58:C64)</f>
        <v>6636076.640000001</v>
      </c>
      <c r="D65" s="19" t="s">
        <v>6</v>
      </c>
      <c r="E65" s="20">
        <f>SUM(E58:E64)</f>
        <v>6416385.69</v>
      </c>
    </row>
    <row r="67" ht="13.5">
      <c r="A67" s="6" t="s">
        <v>30</v>
      </c>
    </row>
    <row r="69" ht="13.5">
      <c r="A69" s="3" t="s">
        <v>31</v>
      </c>
    </row>
    <row r="70" spans="1:5" ht="13.5">
      <c r="A70" s="7" t="s">
        <v>32</v>
      </c>
      <c r="B70" s="4" t="s">
        <v>6</v>
      </c>
      <c r="C70" s="3">
        <v>2280313.04</v>
      </c>
      <c r="D70" s="4" t="s">
        <v>6</v>
      </c>
      <c r="E70" s="3">
        <v>2225062.82</v>
      </c>
    </row>
    <row r="71" spans="1:5" ht="13.5">
      <c r="A71" s="3" t="s">
        <v>33</v>
      </c>
      <c r="C71" s="3">
        <v>833586.95</v>
      </c>
      <c r="E71" s="3">
        <v>759018.51</v>
      </c>
    </row>
    <row r="72" spans="1:5" ht="13.5">
      <c r="A72" s="7" t="s">
        <v>34</v>
      </c>
      <c r="C72" s="3">
        <v>3112972</v>
      </c>
      <c r="E72" s="3">
        <v>3147496</v>
      </c>
    </row>
    <row r="73" spans="1:5" ht="13.5">
      <c r="A73" s="3" t="s">
        <v>35</v>
      </c>
      <c r="C73" s="8">
        <v>5389.32</v>
      </c>
      <c r="E73" s="8">
        <v>38101.77</v>
      </c>
    </row>
    <row r="74" spans="3:5" ht="13.5">
      <c r="C74" s="10"/>
      <c r="E74" s="10"/>
    </row>
    <row r="75" spans="1:5" ht="13.5">
      <c r="A75" s="7" t="s">
        <v>36</v>
      </c>
      <c r="B75" s="4" t="s">
        <v>6</v>
      </c>
      <c r="C75" s="20">
        <f>SUM(C70:C74)</f>
        <v>6232261.3100000005</v>
      </c>
      <c r="D75" s="19" t="s">
        <v>6</v>
      </c>
      <c r="E75" s="20">
        <f>SUM(E70:E74)</f>
        <v>6169679.1</v>
      </c>
    </row>
    <row r="77" spans="1:5" ht="13.5" hidden="1">
      <c r="A77" s="3" t="s">
        <v>37</v>
      </c>
      <c r="B77" s="4" t="s">
        <v>6</v>
      </c>
      <c r="C77" s="3">
        <f>SUM(C65-C75)</f>
        <v>403815.3300000001</v>
      </c>
      <c r="D77" s="4" t="s">
        <v>6</v>
      </c>
      <c r="E77" s="3">
        <f>SUM(E65-E75)</f>
        <v>246706.59000000078</v>
      </c>
    </row>
    <row r="78" ht="13.5" hidden="1"/>
    <row r="79" ht="13.5" hidden="1">
      <c r="A79" s="3" t="s">
        <v>38</v>
      </c>
    </row>
    <row r="80" ht="13.5" hidden="1">
      <c r="A80" s="7" t="s">
        <v>39</v>
      </c>
    </row>
    <row r="81" ht="13.5" hidden="1">
      <c r="A81" s="7" t="s">
        <v>40</v>
      </c>
    </row>
    <row r="82" spans="1:5" ht="13.5" hidden="1">
      <c r="A82" s="7" t="s">
        <v>41</v>
      </c>
      <c r="C82" s="8"/>
      <c r="E82" s="8"/>
    </row>
    <row r="83" spans="3:5" ht="13.5" hidden="1">
      <c r="C83" s="10"/>
      <c r="E83" s="10"/>
    </row>
    <row r="84" spans="1:5" ht="13.5">
      <c r="A84" s="3" t="s">
        <v>42</v>
      </c>
      <c r="B84" s="4" t="s">
        <v>6</v>
      </c>
      <c r="C84" s="21">
        <f>SUM(C77:C83)</f>
        <v>403815.3300000001</v>
      </c>
      <c r="D84" s="19" t="s">
        <v>6</v>
      </c>
      <c r="E84" s="21">
        <f>SUM(E77:E83)</f>
        <v>246706.59000000078</v>
      </c>
    </row>
    <row r="85" spans="3:5" ht="13.5">
      <c r="C85" s="21"/>
      <c r="D85" s="19"/>
      <c r="E85" s="21"/>
    </row>
    <row r="86" spans="1:5" ht="13.5">
      <c r="A86" s="23" t="s">
        <v>69</v>
      </c>
      <c r="C86" s="21"/>
      <c r="D86" s="19"/>
      <c r="E86" s="21"/>
    </row>
    <row r="87" spans="1:5" ht="13.5">
      <c r="A87" t="s">
        <v>72</v>
      </c>
      <c r="B87" s="25" t="s">
        <v>6</v>
      </c>
      <c r="C87" s="24">
        <v>0</v>
      </c>
      <c r="D87" s="19"/>
      <c r="E87" s="24">
        <v>12000</v>
      </c>
    </row>
    <row r="88" spans="3:5" ht="13.5">
      <c r="C88" s="21"/>
      <c r="D88" s="19"/>
      <c r="E88" s="21"/>
    </row>
    <row r="89" spans="2:5" ht="13.5">
      <c r="B89" s="25" t="s">
        <v>6</v>
      </c>
      <c r="C89" s="21">
        <f>C84+C87</f>
        <v>403815.3300000001</v>
      </c>
      <c r="D89" s="19" t="s">
        <v>6</v>
      </c>
      <c r="E89" s="21">
        <f>E84+E87</f>
        <v>258706.59000000078</v>
      </c>
    </row>
    <row r="91" spans="1:5" ht="13.5">
      <c r="A91" s="3" t="s">
        <v>43</v>
      </c>
      <c r="C91" s="22">
        <f>E97</f>
        <v>345467.16000000085</v>
      </c>
      <c r="E91" s="26">
        <v>332760.57</v>
      </c>
    </row>
    <row r="92" spans="3:5" ht="13.5">
      <c r="C92" s="10"/>
      <c r="E92" s="10"/>
    </row>
    <row r="93" spans="2:5" ht="13.5">
      <c r="B93" s="4" t="s">
        <v>6</v>
      </c>
      <c r="C93" s="21">
        <f>SUM(C89:C92)</f>
        <v>749282.4900000009</v>
      </c>
      <c r="D93" s="19" t="s">
        <v>6</v>
      </c>
      <c r="E93" s="21">
        <f>SUM(E89:E92)</f>
        <v>591467.1600000008</v>
      </c>
    </row>
    <row r="95" spans="1:5" ht="13.5">
      <c r="A95" s="3" t="s">
        <v>44</v>
      </c>
      <c r="C95" s="8">
        <v>246000</v>
      </c>
      <c r="E95" s="8">
        <v>246000</v>
      </c>
    </row>
    <row r="96" spans="3:5" ht="13.5">
      <c r="C96" s="10"/>
      <c r="E96" s="10"/>
    </row>
    <row r="97" spans="1:5" ht="14.25" thickBot="1">
      <c r="A97" s="3" t="s">
        <v>45</v>
      </c>
      <c r="B97" s="4" t="s">
        <v>6</v>
      </c>
      <c r="C97" s="18">
        <f>SUM(C93-C95)</f>
        <v>503282.4900000009</v>
      </c>
      <c r="D97" s="19" t="s">
        <v>6</v>
      </c>
      <c r="E97" s="18">
        <f>SUM(E93-E95)</f>
        <v>345467.16000000085</v>
      </c>
    </row>
    <row r="98" ht="14.25" thickTop="1"/>
    <row r="100" spans="1:5" ht="13.5">
      <c r="A100" s="1" t="s">
        <v>21</v>
      </c>
      <c r="B100" s="11"/>
      <c r="C100" s="11"/>
      <c r="D100" s="11"/>
      <c r="E100" s="11"/>
    </row>
    <row r="101" spans="1:5" ht="13.5">
      <c r="A101" s="1" t="s">
        <v>46</v>
      </c>
      <c r="B101" s="11"/>
      <c r="C101" s="11"/>
      <c r="D101" s="11"/>
      <c r="E101" s="11"/>
    </row>
    <row r="104" spans="3:5" ht="13.5">
      <c r="C104" s="17" t="str">
        <f>C54</f>
        <v>Year 2013</v>
      </c>
      <c r="E104" s="17" t="str">
        <f>E54</f>
        <v>Year 2012</v>
      </c>
    </row>
    <row r="106" ht="13.5">
      <c r="A106" s="6" t="s">
        <v>23</v>
      </c>
    </row>
    <row r="108" spans="1:5" ht="13.5">
      <c r="A108" s="3" t="s">
        <v>24</v>
      </c>
      <c r="B108" s="4" t="s">
        <v>6</v>
      </c>
      <c r="C108" s="3">
        <v>21024</v>
      </c>
      <c r="D108" s="4" t="s">
        <v>6</v>
      </c>
      <c r="E108" s="3">
        <v>64674</v>
      </c>
    </row>
    <row r="109" spans="1:5" ht="13.5">
      <c r="A109" s="3" t="s">
        <v>47</v>
      </c>
      <c r="B109" s="3"/>
      <c r="C109" s="3">
        <v>420381.71</v>
      </c>
      <c r="D109" s="3"/>
      <c r="E109" s="3">
        <v>373438.85</v>
      </c>
    </row>
    <row r="110" spans="1:4" ht="13.5">
      <c r="A110" s="3" t="s">
        <v>78</v>
      </c>
      <c r="B110" s="3"/>
      <c r="C110" s="3">
        <v>27359.5</v>
      </c>
      <c r="D110" s="3"/>
    </row>
    <row r="111" spans="1:5" ht="13.5">
      <c r="A111" s="3" t="s">
        <v>48</v>
      </c>
      <c r="C111" s="3">
        <v>71229.67</v>
      </c>
      <c r="E111" s="3">
        <f>563707.74-64674-373438.85</f>
        <v>125594.89000000001</v>
      </c>
    </row>
    <row r="112" spans="3:5" ht="13.5">
      <c r="C112" s="10"/>
      <c r="E112" s="10"/>
    </row>
    <row r="113" spans="1:5" ht="13.5">
      <c r="A113" s="7" t="s">
        <v>29</v>
      </c>
      <c r="B113" s="4" t="s">
        <v>6</v>
      </c>
      <c r="C113" s="20">
        <f>SUM(C108:C112)</f>
        <v>539994.88</v>
      </c>
      <c r="D113" s="19" t="s">
        <v>6</v>
      </c>
      <c r="E113" s="20">
        <f>SUM(E108:E112)</f>
        <v>563707.74</v>
      </c>
    </row>
    <row r="115" ht="13.5">
      <c r="A115" s="6" t="s">
        <v>30</v>
      </c>
    </row>
    <row r="117" spans="1:5" ht="13.5">
      <c r="A117" s="3" t="s">
        <v>49</v>
      </c>
      <c r="B117" s="4" t="s">
        <v>6</v>
      </c>
      <c r="C117" s="3">
        <v>349550</v>
      </c>
      <c r="D117" s="4" t="s">
        <v>6</v>
      </c>
      <c r="E117" s="3">
        <v>348304</v>
      </c>
    </row>
    <row r="118" spans="1:5" ht="13.5">
      <c r="A118" s="3" t="s">
        <v>51</v>
      </c>
      <c r="C118" s="3">
        <v>16250</v>
      </c>
      <c r="E118" s="3">
        <v>15000</v>
      </c>
    </row>
    <row r="119" spans="1:5" ht="13.5">
      <c r="A119" s="3" t="s">
        <v>50</v>
      </c>
      <c r="C119" s="3">
        <v>144312</v>
      </c>
      <c r="E119" s="3">
        <v>146464</v>
      </c>
    </row>
    <row r="120" spans="1:5" ht="13.5">
      <c r="A120" s="3" t="s">
        <v>52</v>
      </c>
      <c r="C120" s="3">
        <v>11498</v>
      </c>
      <c r="E120" s="3">
        <v>10906</v>
      </c>
    </row>
    <row r="121" spans="1:5" ht="13.5" hidden="1">
      <c r="A121" s="3" t="s">
        <v>66</v>
      </c>
      <c r="C121" s="8"/>
      <c r="E121" s="8"/>
    </row>
    <row r="122" spans="3:5" ht="13.5">
      <c r="C122" s="10"/>
      <c r="E122" s="10"/>
    </row>
    <row r="123" spans="1:5" ht="13.5">
      <c r="A123" s="7" t="s">
        <v>36</v>
      </c>
      <c r="B123" s="4" t="s">
        <v>6</v>
      </c>
      <c r="C123" s="20">
        <f>SUM(C117:C122)</f>
        <v>521610</v>
      </c>
      <c r="D123" s="19" t="s">
        <v>6</v>
      </c>
      <c r="E123" s="20">
        <f>SUM(E117:E122)</f>
        <v>520674</v>
      </c>
    </row>
    <row r="125" spans="1:5" ht="13.5" hidden="1">
      <c r="A125" s="12" t="s">
        <v>53</v>
      </c>
      <c r="B125" s="4" t="s">
        <v>6</v>
      </c>
      <c r="C125" s="3">
        <f>SUM(C113-C123)</f>
        <v>18384.880000000005</v>
      </c>
      <c r="D125" s="4" t="s">
        <v>6</v>
      </c>
      <c r="E125" s="3">
        <f>SUM(E113-E123)</f>
        <v>43033.73999999999</v>
      </c>
    </row>
    <row r="126" ht="13.5" hidden="1"/>
    <row r="127" ht="13.5" hidden="1">
      <c r="A127" s="3" t="s">
        <v>38</v>
      </c>
    </row>
    <row r="128" ht="13.5" hidden="1">
      <c r="A128" s="7" t="s">
        <v>39</v>
      </c>
    </row>
    <row r="129" ht="13.5" hidden="1">
      <c r="A129" s="7" t="s">
        <v>40</v>
      </c>
    </row>
    <row r="130" spans="1:5" ht="13.5" hidden="1">
      <c r="A130" s="7" t="s">
        <v>41</v>
      </c>
      <c r="C130" s="8"/>
      <c r="E130" s="8"/>
    </row>
    <row r="131" spans="3:5" ht="13.5" hidden="1">
      <c r="C131" s="10"/>
      <c r="E131" s="10"/>
    </row>
    <row r="132" spans="1:5" ht="13.5">
      <c r="A132" s="3" t="s">
        <v>42</v>
      </c>
      <c r="B132" s="4" t="s">
        <v>6</v>
      </c>
      <c r="C132" s="21">
        <f>SUM(C125:C131)</f>
        <v>18384.880000000005</v>
      </c>
      <c r="D132" s="19" t="s">
        <v>6</v>
      </c>
      <c r="E132" s="21">
        <f>SUM(E125:E131)</f>
        <v>43033.73999999999</v>
      </c>
    </row>
    <row r="134" ht="13.5" hidden="1"/>
    <row r="135" spans="1:5" ht="13.5">
      <c r="A135" s="3" t="s">
        <v>43</v>
      </c>
      <c r="C135" s="22">
        <f>E145</f>
        <v>48030.92999999999</v>
      </c>
      <c r="E135" s="26">
        <v>69671.19</v>
      </c>
    </row>
    <row r="136" spans="3:5" ht="13.5">
      <c r="C136" s="10"/>
      <c r="E136" s="10"/>
    </row>
    <row r="137" spans="2:5" ht="13.5">
      <c r="B137" s="4" t="s">
        <v>6</v>
      </c>
      <c r="C137" s="22">
        <f>SUM(C132:C136)</f>
        <v>66415.81</v>
      </c>
      <c r="D137" s="19" t="s">
        <v>6</v>
      </c>
      <c r="E137" s="22">
        <f>SUM(E132:E136)</f>
        <v>112704.93</v>
      </c>
    </row>
    <row r="138" ht="13.5" hidden="1"/>
    <row r="139" ht="13.5">
      <c r="A139" s="3" t="s">
        <v>54</v>
      </c>
    </row>
    <row r="140" spans="1:5" ht="13.5">
      <c r="A140" s="7" t="s">
        <v>55</v>
      </c>
      <c r="C140" s="3">
        <v>21024</v>
      </c>
      <c r="E140" s="3">
        <v>64674</v>
      </c>
    </row>
    <row r="141" spans="1:5" ht="13.5" hidden="1">
      <c r="A141" s="7" t="s">
        <v>56</v>
      </c>
      <c r="C141" s="8"/>
      <c r="E141" s="8"/>
    </row>
    <row r="142" spans="3:5" ht="13.5">
      <c r="C142" s="10"/>
      <c r="E142" s="10"/>
    </row>
    <row r="143" spans="3:5" ht="13.5" hidden="1">
      <c r="C143" s="20">
        <f>SUM(C140:C142)</f>
        <v>21024</v>
      </c>
      <c r="D143" s="19"/>
      <c r="E143" s="20">
        <f>SUM(E140:E142)</f>
        <v>64674</v>
      </c>
    </row>
    <row r="144" spans="3:5" ht="13.5" hidden="1">
      <c r="C144" s="10"/>
      <c r="E144" s="10"/>
    </row>
    <row r="145" spans="1:5" ht="14.25" thickBot="1">
      <c r="A145" s="3" t="s">
        <v>45</v>
      </c>
      <c r="B145" s="4" t="s">
        <v>6</v>
      </c>
      <c r="C145" s="18">
        <f>SUM(C137-C143)</f>
        <v>45391.81</v>
      </c>
      <c r="D145" s="19" t="s">
        <v>6</v>
      </c>
      <c r="E145" s="18">
        <f>SUM(E137-E143)</f>
        <v>48030.92999999999</v>
      </c>
    </row>
    <row r="146" ht="14.25" thickTop="1"/>
    <row r="148" spans="1:5" ht="13.5">
      <c r="A148" s="1" t="s">
        <v>57</v>
      </c>
      <c r="B148" s="2"/>
      <c r="C148" s="2"/>
      <c r="D148" s="2"/>
      <c r="E148" s="2"/>
    </row>
    <row r="149" spans="1:5" ht="13.5">
      <c r="A149" s="1" t="s">
        <v>58</v>
      </c>
      <c r="B149" s="2"/>
      <c r="C149" s="2"/>
      <c r="D149" s="2"/>
      <c r="E149" s="2"/>
    </row>
    <row r="152" spans="3:5" ht="13.5">
      <c r="C152" s="17" t="str">
        <f>C104</f>
        <v>Year 2013</v>
      </c>
      <c r="E152" s="17" t="str">
        <f>E104</f>
        <v>Year 2012</v>
      </c>
    </row>
    <row r="154" ht="13.5">
      <c r="A154" s="6" t="s">
        <v>23</v>
      </c>
    </row>
    <row r="156" spans="1:5" ht="13.5">
      <c r="A156" s="3" t="s">
        <v>24</v>
      </c>
      <c r="B156" s="4" t="s">
        <v>6</v>
      </c>
      <c r="C156" s="3">
        <v>41148</v>
      </c>
      <c r="D156" s="4" t="s">
        <v>6</v>
      </c>
      <c r="E156" s="3">
        <v>39310</v>
      </c>
    </row>
    <row r="157" spans="1:5" ht="13.5">
      <c r="A157" s="3" t="s">
        <v>47</v>
      </c>
      <c r="C157" s="3">
        <v>415496.68</v>
      </c>
      <c r="E157" s="3">
        <v>416039</v>
      </c>
    </row>
    <row r="158" spans="1:5" ht="13.5">
      <c r="A158" s="3" t="s">
        <v>48</v>
      </c>
      <c r="C158" s="8">
        <v>30227.53</v>
      </c>
      <c r="E158" s="8">
        <f>10585.13+22878.79</f>
        <v>33463.92</v>
      </c>
    </row>
    <row r="159" spans="3:5" ht="13.5">
      <c r="C159" s="10"/>
      <c r="E159" s="10"/>
    </row>
    <row r="160" spans="1:5" ht="13.5">
      <c r="A160" s="7" t="s">
        <v>29</v>
      </c>
      <c r="B160" s="4" t="s">
        <v>6</v>
      </c>
      <c r="C160" s="20">
        <f>SUM(C156:C159)</f>
        <v>486872.20999999996</v>
      </c>
      <c r="D160" s="19" t="s">
        <v>6</v>
      </c>
      <c r="E160" s="20">
        <f>SUM(E156:E159)</f>
        <v>488812.92</v>
      </c>
    </row>
    <row r="162" ht="13.5">
      <c r="A162" s="6" t="s">
        <v>30</v>
      </c>
    </row>
    <row r="164" spans="1:5" ht="13.5">
      <c r="A164" s="3" t="s">
        <v>49</v>
      </c>
      <c r="B164" s="4" t="s">
        <v>6</v>
      </c>
      <c r="C164" s="3">
        <v>419550</v>
      </c>
      <c r="D164" s="4" t="s">
        <v>6</v>
      </c>
      <c r="E164" s="3">
        <v>420304</v>
      </c>
    </row>
    <row r="165" spans="1:5" ht="13.5">
      <c r="A165" s="3" t="s">
        <v>64</v>
      </c>
      <c r="C165" s="3">
        <v>20000</v>
      </c>
      <c r="E165" s="3">
        <v>18000</v>
      </c>
    </row>
    <row r="166" ht="13.5" hidden="1">
      <c r="A166" s="3" t="s">
        <v>50</v>
      </c>
    </row>
    <row r="167" spans="1:5" ht="13.5">
      <c r="A167" s="7" t="s">
        <v>52</v>
      </c>
      <c r="C167" s="8">
        <v>11598</v>
      </c>
      <c r="E167" s="8">
        <v>11006</v>
      </c>
    </row>
    <row r="168" spans="1:5" ht="13.5" hidden="1">
      <c r="A168" s="12" t="s">
        <v>66</v>
      </c>
      <c r="C168" s="9">
        <v>0</v>
      </c>
      <c r="E168" s="9">
        <v>0</v>
      </c>
    </row>
    <row r="169" spans="3:5" ht="13.5">
      <c r="C169" s="10"/>
      <c r="E169" s="10"/>
    </row>
    <row r="170" spans="1:5" ht="13.5">
      <c r="A170" s="7" t="s">
        <v>36</v>
      </c>
      <c r="B170" s="4" t="s">
        <v>6</v>
      </c>
      <c r="C170" s="20">
        <f>SUM(C164:C169)</f>
        <v>451148</v>
      </c>
      <c r="D170" s="19" t="s">
        <v>6</v>
      </c>
      <c r="E170" s="20">
        <f>SUM(E164:E169)</f>
        <v>449310</v>
      </c>
    </row>
    <row r="172" spans="1:5" ht="13.5">
      <c r="A172" s="7" t="s">
        <v>42</v>
      </c>
      <c r="B172" s="4" t="s">
        <v>6</v>
      </c>
      <c r="C172" s="21">
        <f>SUM(C160-C170)</f>
        <v>35724.20999999996</v>
      </c>
      <c r="D172" s="4" t="s">
        <v>6</v>
      </c>
      <c r="E172" s="21">
        <f>SUM(E160-E170)</f>
        <v>39502.919999999984</v>
      </c>
    </row>
    <row r="174" ht="13.5" hidden="1">
      <c r="A174" s="3" t="s">
        <v>59</v>
      </c>
    </row>
    <row r="175" spans="1:5" ht="13.5" hidden="1">
      <c r="A175" s="3" t="s">
        <v>60</v>
      </c>
      <c r="B175" s="4" t="s">
        <v>61</v>
      </c>
      <c r="C175" s="8">
        <f>IF(C172&lt;0,ABS(C172),0)</f>
        <v>0</v>
      </c>
      <c r="D175" s="4" t="s">
        <v>61</v>
      </c>
      <c r="E175" s="8">
        <f>IF(E172&lt;0,ABS(E172),0)</f>
        <v>0</v>
      </c>
    </row>
    <row r="176" ht="13.5" hidden="1"/>
    <row r="177" spans="1:5" ht="13.5">
      <c r="A177" s="3" t="s">
        <v>43</v>
      </c>
      <c r="B177" s="4" t="s">
        <v>61</v>
      </c>
      <c r="C177" s="22">
        <f>E187</f>
        <v>127227.77999999997</v>
      </c>
      <c r="D177" s="4" t="s">
        <v>61</v>
      </c>
      <c r="E177" s="26">
        <v>127034.86</v>
      </c>
    </row>
    <row r="178" spans="3:5" ht="13.5">
      <c r="C178" s="10"/>
      <c r="E178" s="10"/>
    </row>
    <row r="179" spans="2:5" ht="13.5">
      <c r="B179" s="4" t="s">
        <v>6</v>
      </c>
      <c r="C179" s="20">
        <f>IF(C172&lt;0,C177,C172+C177)</f>
        <v>162951.98999999993</v>
      </c>
      <c r="D179" s="19" t="s">
        <v>6</v>
      </c>
      <c r="E179" s="20">
        <f>IF(E172&lt;0,E177,E172+E177)</f>
        <v>166537.77999999997</v>
      </c>
    </row>
    <row r="181" ht="13.5">
      <c r="A181" s="3" t="s">
        <v>62</v>
      </c>
    </row>
    <row r="182" spans="1:5" ht="13.5">
      <c r="A182" s="7" t="s">
        <v>63</v>
      </c>
      <c r="B182" s="4" t="s">
        <v>6</v>
      </c>
      <c r="C182" s="3">
        <v>41148</v>
      </c>
      <c r="D182" s="4" t="s">
        <v>6</v>
      </c>
      <c r="E182" s="3">
        <v>39310</v>
      </c>
    </row>
    <row r="183" ht="13.5" hidden="1">
      <c r="A183" s="7" t="s">
        <v>56</v>
      </c>
    </row>
    <row r="184" spans="3:5" ht="13.5">
      <c r="C184" s="10"/>
      <c r="E184" s="10"/>
    </row>
    <row r="185" spans="2:5" ht="13.5" hidden="1">
      <c r="B185" s="4" t="s">
        <v>6</v>
      </c>
      <c r="C185" s="20">
        <f>SUM(C182:C184)</f>
        <v>41148</v>
      </c>
      <c r="D185" s="19" t="s">
        <v>6</v>
      </c>
      <c r="E185" s="20">
        <f>SUM(E182:E184)</f>
        <v>39310</v>
      </c>
    </row>
    <row r="186" ht="13.5" hidden="1"/>
    <row r="187" spans="1:5" ht="14.25" thickBot="1">
      <c r="A187" s="3" t="s">
        <v>45</v>
      </c>
      <c r="B187" s="4" t="s">
        <v>6</v>
      </c>
      <c r="C187" s="18">
        <f>SUM(C179-C185)</f>
        <v>121803.98999999993</v>
      </c>
      <c r="D187" s="19" t="s">
        <v>6</v>
      </c>
      <c r="E187" s="18">
        <f>SUM(E179-E185)</f>
        <v>127227.77999999997</v>
      </c>
    </row>
    <row r="188" ht="14.25" thickTop="1"/>
  </sheetData>
  <sheetProtection/>
  <printOptions/>
  <pageMargins left="0.75" right="0.75" top="1.13" bottom="0.69" header="0.5" footer="0.5"/>
  <pageSetup horizontalDpi="600" verticalDpi="600" orientation="portrait" scale="95" r:id="rId1"/>
  <rowBreaks count="3" manualBreakCount="3">
    <brk id="49" max="4" man="1"/>
    <brk id="99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2014-07-15T18:45:52Z</cp:lastPrinted>
  <dcterms:created xsi:type="dcterms:W3CDTF">2004-04-20T15:40:19Z</dcterms:created>
  <dcterms:modified xsi:type="dcterms:W3CDTF">2014-07-15T18:50:20Z</dcterms:modified>
  <cp:category/>
  <cp:version/>
  <cp:contentType/>
  <cp:contentStatus/>
</cp:coreProperties>
</file>